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<sst xmlns="http://schemas.openxmlformats.org/spreadsheetml/2006/main" count="97" uniqueCount="45">
  <si>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</si>
  <si>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</si>
  <si>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</si>
  <si>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</si>
  <si>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</si>
  <si>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</si>
  <si>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</si>
  <si>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</si>
  <si>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</si>
  <si>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</si>
  <si>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</si>
  <si>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</si>
  <si>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</si>
  <si>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</si>
  <si>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</si>
  <si>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</si>
  <si>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</si>
  <si>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</si>
  <si>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</si>
  <si>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</si>
  <si>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</si>
  <si>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</si>
  <si>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</si>
  <si>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26</t>
  </si>
  <si>
    <t>ЗЕНЬКОВИЧА ул.</t>
  </si>
  <si>
    <t>701,7</t>
  </si>
  <si>
    <t>Приложение № 4</t>
  </si>
  <si>
    <t>к Извещению и документации о проведении</t>
  </si>
  <si>
    <t>открытого конкурса</t>
  </si>
  <si>
    <t>Лот5 Маймаксанский территориальный округ</t>
  </si>
  <si>
    <t>БАУМАНА ул.</t>
  </si>
  <si>
    <t>14</t>
  </si>
  <si>
    <t>МАСЛОВА ул.</t>
  </si>
  <si>
    <t>15</t>
  </si>
  <si>
    <t>ФИЗКУЛЬТУРНИКОВ ул.</t>
  </si>
  <si>
    <t>33</t>
  </si>
  <si>
    <t>44</t>
  </si>
  <si>
    <t>470,5</t>
  </si>
  <si>
    <t>442,1</t>
  </si>
  <si>
    <t>453,8</t>
  </si>
  <si>
    <t>527,9</t>
  </si>
  <si>
    <t>758,9</t>
  </si>
  <si>
    <t>432,3</t>
  </si>
  <si>
    <t>478,7</t>
  </si>
  <si>
    <t>424,8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</si>
</sst>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164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3" fillId="33" borderId="19" xfId="0" applyNumberFormat="1" applyFont="1" applyFill="1" applyBorder="1" applyAlignment="1">
      <alignment horizontal="left" wrapText="1"/>
    </xf>
    <xf numFmtId="49" fontId="23" fillId="33" borderId="25" xfId="0" applyNumberFormat="1" applyFont="1" applyFill="1" applyBorder="1" applyAlignment="1">
      <alignment horizontal="left" wrapText="1"/>
    </xf>
    <xf numFmtId="49" fontId="23" fillId="33" borderId="26" xfId="0" applyNumberFormat="1" applyFont="1" applyFill="1" applyBorder="1" applyAlignment="1">
      <alignment horizontal="left" wrapText="1"/>
    </xf>
    <xf numFmtId="49" fontId="23" fillId="33" borderId="27" xfId="0" applyNumberFormat="1" applyFont="1" applyFill="1" applyBorder="1" applyAlignment="1">
      <alignment horizontal="left" wrapText="1"/>
    </xf>
    <xf numFmtId="49" fontId="23" fillId="33" borderId="28" xfId="0" applyNumberFormat="1" applyFont="1" applyFill="1" applyBorder="1" applyAlignment="1">
      <alignment horizontal="left" wrapText="1"/>
    </xf>
    <xf numFmtId="49" fontId="23" fillId="33" borderId="13" xfId="0" applyNumberFormat="1" applyFont="1" applyFill="1" applyBorder="1" applyAlignment="1">
      <alignment horizontal="left" wrapText="1"/>
    </xf>
    <xf numFmtId="49" fontId="23" fillId="33" borderId="1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1" zoomScaleNormal="81" zoomScaleSheetLayoutView="100" zoomScalePageLayoutView="34" workbookViewId="0" topLeftCell="A1">
      <pane xSplit="2" ySplit="12" topLeftCell="D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M23" sqref="M23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7" width="11.625" style="1" customWidth="1"/>
    <col min="8" max="8" width="13.625" style="1" customWidth="1"/>
    <col min="9" max="16384" width="9.125" style="1" customWidth="1"/>
  </cols>
  <sheetData>
    <row r="1" spans="2:6" s="6" customFormat="1" ht="15.75">
      <c r="B1" s="7"/>
      <c r="C1" s="7"/>
      <c r="D1" s="8"/>
      <c r="F1" s="6" t="s">
        <v>26</v>
      </c>
    </row>
    <row r="2" spans="2:6" s="6" customFormat="1" ht="15.75">
      <c r="B2" s="9"/>
      <c r="C2" s="9"/>
      <c r="D2" s="8"/>
      <c r="F2" s="6" t="s">
        <v>27</v>
      </c>
    </row>
    <row r="3" spans="2:6" s="6" customFormat="1" ht="15.75">
      <c r="B3" s="9"/>
      <c r="C3" s="9"/>
      <c r="D3" s="8"/>
      <c r="F3" s="6" t="s">
        <v>28</v>
      </c>
    </row>
    <row r="4" spans="1:3" s="6" customFormat="1" ht="14.25" customHeight="1">
      <c r="A4" s="10"/>
      <c r="B4" s="11"/>
      <c r="C4" s="11"/>
    </row>
    <row r="5" spans="1:4" s="13" customFormat="1" ht="54.75" customHeight="1">
      <c r="A5" s="44" t="s">
        <v>22</v>
      </c>
      <c r="B5" s="44"/>
      <c r="C5" s="12"/>
      <c r="D5" s="12"/>
    </row>
    <row r="6" spans="1:4" s="6" customFormat="1" ht="18.75" customHeight="1">
      <c r="A6" s="47" t="s">
        <v>29</v>
      </c>
      <c r="B6" s="47"/>
      <c r="C6" s="48"/>
      <c r="D6" s="48"/>
    </row>
    <row r="7" spans="1:7" s="14" customFormat="1" ht="33.75" customHeight="1">
      <c r="A7" s="45" t="s">
        <v>7</v>
      </c>
      <c r="B7" s="46" t="s">
        <v>8</v>
      </c>
      <c r="C7" s="35" t="s">
        <v>24</v>
      </c>
      <c r="D7" s="49" t="s">
        <v>30</v>
      </c>
      <c r="E7" s="51" t="s">
        <v>32</v>
      </c>
      <c r="F7" s="53" t="s">
        <v>34</v>
      </c>
      <c r="G7" s="53" t="s">
        <v>34</v>
      </c>
    </row>
    <row r="8" spans="1:7" s="14" customFormat="1" ht="18" customHeight="1">
      <c r="A8" s="45"/>
      <c r="B8" s="46"/>
      <c r="C8" s="36" t="s">
        <v>23</v>
      </c>
      <c r="D8" s="50" t="s">
        <v>31</v>
      </c>
      <c r="E8" s="52" t="s">
        <v>33</v>
      </c>
      <c r="F8" s="54" t="s">
        <v>35</v>
      </c>
      <c r="G8" s="54" t="s">
        <v>36</v>
      </c>
    </row>
    <row r="9" spans="1:7" s="6" customFormat="1" ht="13.5" customHeight="1">
      <c r="A9" s="15"/>
      <c r="B9" s="15" t="s">
        <v>9</v>
      </c>
      <c r="C9" s="37" t="s">
        <v>25</v>
      </c>
      <c r="D9" s="55" t="s">
        <v>37</v>
      </c>
      <c r="E9" s="55" t="s">
        <v>38</v>
      </c>
      <c r="F9" s="55" t="s">
        <v>39</v>
      </c>
      <c r="G9" s="55" t="s">
        <v>40</v>
      </c>
    </row>
    <row r="10" spans="1:7" s="6" customFormat="1" ht="13.5" customHeight="1" thickBot="1">
      <c r="A10" s="15"/>
      <c r="B10" s="15" t="s">
        <v>10</v>
      </c>
      <c r="C10" s="37" t="s">
        <v>25</v>
      </c>
      <c r="D10" s="55" t="s">
        <v>37</v>
      </c>
      <c r="E10" s="55" t="s">
        <v>38</v>
      </c>
      <c r="F10" s="55" t="s">
        <v>39</v>
      </c>
      <c r="G10" s="55" t="s">
        <v>40</v>
      </c>
    </row>
    <row r="11" spans="1:7" s="6" customFormat="1" ht="13.5" customHeight="1" thickTop="1">
      <c r="A11" s="41" t="s">
        <v>6</v>
      </c>
      <c r="B11" s="24" t="s">
        <v>3</v>
      </c>
      <c r="C11" s="16">
        <f>C10*45%/100</f>
        <v>3.1576500000000003</v>
      </c>
      <c r="D11" s="16">
        <f>D10*45%/100</f>
        <v>2.11725</v>
      </c>
      <c r="E11" s="16">
        <f>E10*45%/100</f>
        <v>1.9894500000000002</v>
      </c>
      <c r="F11" s="16">
        <f>F10*45%/100</f>
        <v>2.0421</v>
      </c>
      <c r="G11" s="16">
        <f>G10*45%/100</f>
        <v>2.37555</v>
      </c>
    </row>
    <row r="12" spans="1:7" s="13" customFormat="1" ht="13.5" customHeight="1">
      <c r="A12" s="39"/>
      <c r="B12" s="25" t="s">
        <v>13</v>
      </c>
      <c r="C12" s="17">
        <f>1007.68*C11</f>
        <v>3181.900752</v>
      </c>
      <c r="D12" s="17">
        <f>1007.68*D11</f>
        <v>2133.51048</v>
      </c>
      <c r="E12" s="17">
        <f>1007.68*E11</f>
        <v>2004.728976</v>
      </c>
      <c r="F12" s="17">
        <f>1007.68*F11</f>
        <v>2057.783328</v>
      </c>
      <c r="G12" s="17">
        <f>1007.68*G11</f>
        <v>2393.7942239999998</v>
      </c>
    </row>
    <row r="13" spans="1:7" s="6" customFormat="1" ht="13.5" customHeight="1">
      <c r="A13" s="39"/>
      <c r="B13" s="25" t="s">
        <v>2</v>
      </c>
      <c r="C13" s="5">
        <f>C12/C9/12</f>
        <v>0.37788</v>
      </c>
      <c r="D13" s="5">
        <f>D12/D9/12</f>
        <v>0.37788</v>
      </c>
      <c r="E13" s="5">
        <f>E12/E9/12</f>
        <v>0.37788</v>
      </c>
      <c r="F13" s="5">
        <f>F12/F9/12</f>
        <v>0.37788</v>
      </c>
      <c r="G13" s="5">
        <f>G12/G9/12</f>
        <v>0.37788</v>
      </c>
    </row>
    <row r="14" spans="1:7" s="6" customFormat="1" ht="13.5" customHeight="1" thickBot="1">
      <c r="A14" s="40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</row>
    <row r="15" spans="1:7" s="6" customFormat="1" ht="13.5" customHeight="1" thickTop="1">
      <c r="A15" s="39" t="s">
        <v>16</v>
      </c>
      <c r="B15" s="31" t="s">
        <v>4</v>
      </c>
      <c r="C15" s="32">
        <f>C10*10%/10</f>
        <v>7.017</v>
      </c>
      <c r="D15" s="32">
        <f>D10*10%/10</f>
        <v>4.705</v>
      </c>
      <c r="E15" s="32">
        <f>E10*10%/10</f>
        <v>4.421000000000001</v>
      </c>
      <c r="F15" s="32">
        <f>F10*10%/10</f>
        <v>4.538</v>
      </c>
      <c r="G15" s="32">
        <f>G10*10%/10</f>
        <v>5.279</v>
      </c>
    </row>
    <row r="16" spans="1:7" s="6" customFormat="1" ht="13.5" customHeight="1">
      <c r="A16" s="39"/>
      <c r="B16" s="25" t="s">
        <v>13</v>
      </c>
      <c r="C16" s="5">
        <f>2281.73*C15</f>
        <v>16010.899410000002</v>
      </c>
      <c r="D16" s="5">
        <f>2281.73*D15</f>
        <v>10735.53965</v>
      </c>
      <c r="E16" s="5">
        <f>2281.73*E15</f>
        <v>10087.528330000003</v>
      </c>
      <c r="F16" s="5">
        <f>2281.73*F15</f>
        <v>10354.490740000001</v>
      </c>
      <c r="G16" s="5">
        <f>2281.73*G15</f>
        <v>12045.25267</v>
      </c>
    </row>
    <row r="17" spans="1:7" s="6" customFormat="1" ht="13.5" customHeight="1">
      <c r="A17" s="39"/>
      <c r="B17" s="25" t="s">
        <v>2</v>
      </c>
      <c r="C17" s="5">
        <f>C16/C9/12</f>
        <v>1.9014416666666667</v>
      </c>
      <c r="D17" s="5">
        <f>D16/D9/12</f>
        <v>1.901441666666667</v>
      </c>
      <c r="E17" s="5">
        <f>E16/E9/12</f>
        <v>1.9014416666666671</v>
      </c>
      <c r="F17" s="5">
        <f>F16/F9/12</f>
        <v>1.901441666666667</v>
      </c>
      <c r="G17" s="5">
        <f>G16/G9/12</f>
        <v>1.9014416666666667</v>
      </c>
    </row>
    <row r="18" spans="1:7" s="6" customFormat="1" ht="13.5" customHeight="1" thickBot="1">
      <c r="A18" s="40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</row>
    <row r="19" spans="1:7" s="6" customFormat="1" ht="13.5" customHeight="1" thickTop="1">
      <c r="A19" s="41" t="s">
        <v>17</v>
      </c>
      <c r="B19" s="27" t="s">
        <v>11</v>
      </c>
      <c r="C19" s="37" t="s">
        <v>25</v>
      </c>
      <c r="D19" s="37" t="s">
        <v>44</v>
      </c>
      <c r="E19" s="55" t="s">
        <v>41</v>
      </c>
      <c r="F19" s="55" t="s">
        <v>42</v>
      </c>
      <c r="G19" s="55" t="s">
        <v>43</v>
      </c>
    </row>
    <row r="20" spans="1:7" s="6" customFormat="1" ht="13.5" customHeight="1">
      <c r="A20" s="39"/>
      <c r="B20" s="28" t="s">
        <v>4</v>
      </c>
      <c r="C20" s="19">
        <f>C19*0.1</f>
        <v>70.17</v>
      </c>
      <c r="D20" s="19">
        <f>D19*0.09</f>
        <v>38.232</v>
      </c>
      <c r="E20" s="19">
        <f>E19*0.05</f>
        <v>37.945</v>
      </c>
      <c r="F20" s="19">
        <f>F19*0.09</f>
        <v>38.907</v>
      </c>
      <c r="G20" s="19">
        <f>G19*0.09</f>
        <v>43.083</v>
      </c>
    </row>
    <row r="21" spans="1:7" s="6" customFormat="1" ht="13.5" customHeight="1">
      <c r="A21" s="39"/>
      <c r="B21" s="25" t="s">
        <v>13</v>
      </c>
      <c r="C21" s="4">
        <f>445.14*C20</f>
        <v>31235.4738</v>
      </c>
      <c r="D21" s="4">
        <f>445.14*D20</f>
        <v>17018.59248</v>
      </c>
      <c r="E21" s="4">
        <f>445.14*E20</f>
        <v>16890.8373</v>
      </c>
      <c r="F21" s="4">
        <f>445.14*F20</f>
        <v>17319.06198</v>
      </c>
      <c r="G21" s="4">
        <f>445.14*G20</f>
        <v>19177.96662</v>
      </c>
    </row>
    <row r="22" spans="1:7" s="6" customFormat="1" ht="13.5" customHeight="1">
      <c r="A22" s="39"/>
      <c r="B22" s="25" t="s">
        <v>2</v>
      </c>
      <c r="C22" s="5">
        <f>C21/C9/12</f>
        <v>3.7095</v>
      </c>
      <c r="D22" s="5">
        <f>D21/D9/12</f>
        <v>3.014274261424017</v>
      </c>
      <c r="E22" s="5">
        <f>E21/E9/12</f>
        <v>3.183826679484279</v>
      </c>
      <c r="F22" s="5">
        <f>F21/F9/12</f>
        <v>3.1803771815777875</v>
      </c>
      <c r="G22" s="5">
        <f>G21/G9/12</f>
        <v>3.0273989107785564</v>
      </c>
    </row>
    <row r="23" spans="1:7" s="6" customFormat="1" ht="13.5" customHeight="1" thickBot="1">
      <c r="A23" s="40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</row>
    <row r="24" spans="1:7" s="6" customFormat="1" ht="13.5" customHeight="1" thickTop="1">
      <c r="A24" s="41" t="s">
        <v>18</v>
      </c>
      <c r="B24" s="24" t="s">
        <v>4</v>
      </c>
      <c r="C24" s="34">
        <f>C10*0.25%</f>
        <v>1.75425</v>
      </c>
      <c r="D24" s="34">
        <f>D10*0.25%</f>
        <v>1.17625</v>
      </c>
      <c r="E24" s="34">
        <f>E10*0.25%</f>
        <v>1.10525</v>
      </c>
      <c r="F24" s="34">
        <f>F10*0.25%</f>
        <v>1.1345</v>
      </c>
      <c r="G24" s="34">
        <f>G10*0.25%</f>
        <v>1.31975</v>
      </c>
    </row>
    <row r="25" spans="1:7" s="6" customFormat="1" ht="13.5" customHeight="1">
      <c r="A25" s="39"/>
      <c r="B25" s="25" t="s">
        <v>13</v>
      </c>
      <c r="C25" s="19">
        <f>71.18*C24</f>
        <v>124.86751500000001</v>
      </c>
      <c r="D25" s="19">
        <f>71.18*D24</f>
        <v>83.725475</v>
      </c>
      <c r="E25" s="19">
        <f>71.18*E24</f>
        <v>78.67169500000001</v>
      </c>
      <c r="F25" s="19">
        <f>71.18*F24</f>
        <v>80.75371000000001</v>
      </c>
      <c r="G25" s="19">
        <f>71.18*G24</f>
        <v>93.939805</v>
      </c>
    </row>
    <row r="26" spans="1:7" s="6" customFormat="1" ht="13.5" customHeight="1">
      <c r="A26" s="39"/>
      <c r="B26" s="25" t="s">
        <v>2</v>
      </c>
      <c r="C26" s="19">
        <f>C25/C9/12</f>
        <v>0.014829166666666666</v>
      </c>
      <c r="D26" s="19">
        <f>D25/D9/12</f>
        <v>0.014829166666666666</v>
      </c>
      <c r="E26" s="19">
        <f>E25/E9/12</f>
        <v>0.01482916666666667</v>
      </c>
      <c r="F26" s="19">
        <f>F25/F9/12</f>
        <v>0.01482916666666667</v>
      </c>
      <c r="G26" s="19">
        <f>G25/G9/12</f>
        <v>0.01482916666666667</v>
      </c>
    </row>
    <row r="27" spans="1:7" s="6" customFormat="1" ht="13.5" customHeight="1" thickBot="1">
      <c r="A27" s="40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</row>
    <row r="28" spans="1:7" s="6" customFormat="1" ht="13.5" customHeight="1" thickTop="1">
      <c r="A28" s="41" t="s">
        <v>19</v>
      </c>
      <c r="B28" s="24" t="s">
        <v>5</v>
      </c>
      <c r="C28" s="20">
        <f>C10*0.48%</f>
        <v>3.36816</v>
      </c>
      <c r="D28" s="20">
        <f>D10*0.48%</f>
        <v>2.2584</v>
      </c>
      <c r="E28" s="20">
        <f>E10*0.48%</f>
        <v>2.12208</v>
      </c>
      <c r="F28" s="20">
        <f>F10*0.48%</f>
        <v>2.1782399999999997</v>
      </c>
      <c r="G28" s="20">
        <f>G10*0.48%</f>
        <v>2.5339199999999997</v>
      </c>
    </row>
    <row r="29" spans="1:7" s="6" customFormat="1" ht="13.5" customHeight="1">
      <c r="A29" s="39"/>
      <c r="B29" s="25" t="s">
        <v>13</v>
      </c>
      <c r="C29" s="19">
        <f>45.32*C28</f>
        <v>152.6450112</v>
      </c>
      <c r="D29" s="19">
        <f>45.32*D28</f>
        <v>102.350688</v>
      </c>
      <c r="E29" s="19">
        <f>45.32*E28</f>
        <v>96.1726656</v>
      </c>
      <c r="F29" s="19">
        <f>45.32*F28</f>
        <v>98.71783679999999</v>
      </c>
      <c r="G29" s="19">
        <f>45.32*G28</f>
        <v>114.83725439999999</v>
      </c>
    </row>
    <row r="30" spans="1:7" s="6" customFormat="1" ht="13.5" customHeight="1">
      <c r="A30" s="39"/>
      <c r="B30" s="25" t="s">
        <v>2</v>
      </c>
      <c r="C30" s="19">
        <f>C29/C9/12</f>
        <v>0.018128</v>
      </c>
      <c r="D30" s="19">
        <f>D29/D9/12</f>
        <v>0.018128000000000002</v>
      </c>
      <c r="E30" s="19">
        <f>E29/E9/12</f>
        <v>0.018128000000000002</v>
      </c>
      <c r="F30" s="19">
        <f>F29/F9/12</f>
        <v>0.018127999999999995</v>
      </c>
      <c r="G30" s="19">
        <f>G29/G9/12</f>
        <v>0.018128000000000002</v>
      </c>
    </row>
    <row r="31" spans="1:7" s="6" customFormat="1" ht="13.5" customHeight="1" thickBot="1">
      <c r="A31" s="40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</row>
    <row r="32" spans="1:7" s="6" customFormat="1" ht="13.5" customHeight="1" thickTop="1">
      <c r="A32" s="41" t="s">
        <v>20</v>
      </c>
      <c r="B32" s="27" t="s">
        <v>15</v>
      </c>
      <c r="C32" s="2">
        <v>0</v>
      </c>
      <c r="D32" s="2">
        <v>0</v>
      </c>
      <c r="E32" s="2">
        <v>12</v>
      </c>
      <c r="F32" s="2">
        <v>14</v>
      </c>
      <c r="G32" s="2">
        <v>16</v>
      </c>
    </row>
    <row r="33" spans="1:7" s="6" customFormat="1" ht="13.5" customHeight="1">
      <c r="A33" s="39"/>
      <c r="B33" s="29" t="s">
        <v>4</v>
      </c>
      <c r="C33" s="3">
        <f>C32*15%</f>
        <v>0</v>
      </c>
      <c r="D33" s="3">
        <f>D32*10%</f>
        <v>0</v>
      </c>
      <c r="E33" s="3">
        <f>E32*10%</f>
        <v>1.2000000000000002</v>
      </c>
      <c r="F33" s="3">
        <f>F32*10%</f>
        <v>1.4000000000000001</v>
      </c>
      <c r="G33" s="3">
        <f>G32*10%</f>
        <v>1.6</v>
      </c>
    </row>
    <row r="34" spans="1:7" s="6" customFormat="1" ht="13.5" customHeight="1">
      <c r="A34" s="39"/>
      <c r="B34" s="30" t="s">
        <v>1</v>
      </c>
      <c r="C34" s="4">
        <f>C33*1209.48</f>
        <v>0</v>
      </c>
      <c r="D34" s="4">
        <f>D33*1209.48</f>
        <v>0</v>
      </c>
      <c r="E34" s="4">
        <f>E33*1209.48</f>
        <v>1451.3760000000002</v>
      </c>
      <c r="F34" s="4">
        <f>F33*1209.48</f>
        <v>1693.2720000000002</v>
      </c>
      <c r="G34" s="4">
        <f>G33*1209.48</f>
        <v>1935.1680000000001</v>
      </c>
    </row>
    <row r="35" spans="1:7" s="6" customFormat="1" ht="13.5" customHeight="1">
      <c r="A35" s="39"/>
      <c r="B35" s="30" t="s">
        <v>2</v>
      </c>
      <c r="C35" s="5">
        <f>C34/C9</f>
        <v>0</v>
      </c>
      <c r="D35" s="5">
        <f>D34/D9</f>
        <v>0</v>
      </c>
      <c r="E35" s="5">
        <f>E34/E9</f>
        <v>3.282913368016286</v>
      </c>
      <c r="F35" s="5">
        <f>F34/F9</f>
        <v>3.7313177611282504</v>
      </c>
      <c r="G35" s="5">
        <f>G34/G9</f>
        <v>3.6657851865883693</v>
      </c>
    </row>
    <row r="36" spans="1:7" s="6" customFormat="1" ht="13.5" customHeight="1" thickBot="1">
      <c r="A36" s="40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</row>
    <row r="37" spans="1:8" s="15" customFormat="1" ht="13.5" customHeight="1" thickTop="1">
      <c r="A37" s="42" t="s">
        <v>12</v>
      </c>
      <c r="B37" s="43"/>
      <c r="C37" s="21">
        <f>C12+C16+C21+C25+C29+C34</f>
        <v>50705.78648820001</v>
      </c>
      <c r="D37" s="21">
        <f>D12+D16+D21+D25+D29+D34</f>
        <v>30073.718772999997</v>
      </c>
      <c r="E37" s="21">
        <f>E12+E16+E21+E25+E29+E34</f>
        <v>30609.314966600003</v>
      </c>
      <c r="F37" s="21">
        <f>F12+F16+F21+F25+F29+F34</f>
        <v>31604.079594799998</v>
      </c>
      <c r="G37" s="21">
        <f>G12+G16+G21+G25+G29+G34</f>
        <v>35760.9585734</v>
      </c>
      <c r="H37" s="38">
        <f>SUM(D37:G37)</f>
        <v>128048.0719078</v>
      </c>
    </row>
    <row r="38" spans="3:7" s="15" customFormat="1" ht="13.5" customHeight="1">
      <c r="C38" s="22"/>
      <c r="D38" s="22"/>
      <c r="E38" s="22"/>
      <c r="F38" s="22"/>
      <c r="G38" s="22"/>
    </row>
    <row r="39" spans="3:7" s="15" customFormat="1" ht="13.5" customHeight="1">
      <c r="C39" s="23">
        <f>C37/C9/12</f>
        <v>6.021778833333333</v>
      </c>
      <c r="D39" s="23">
        <f>D37/D9/12</f>
        <v>5.32655309475735</v>
      </c>
      <c r="E39" s="23">
        <f>E37/E9/12</f>
        <v>5.7696816268189695</v>
      </c>
      <c r="F39" s="23">
        <f>F37/F9/12</f>
        <v>5.803599161671808</v>
      </c>
      <c r="G39" s="23">
        <f>G37/G9/12</f>
        <v>5.6451598429942536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5:B5"/>
    <mergeCell ref="A7:A8"/>
    <mergeCell ref="B7:B8"/>
    <mergeCell ref="A6:D6"/>
    <mergeCell ref="A11:A14"/>
    <mergeCell ref="A15:A18"/>
    <mergeCell ref="A19:A23"/>
    <mergeCell ref="A24:A27"/>
    <mergeCell ref="A32:A36"/>
    <mergeCell ref="A37:B37"/>
    <mergeCell ref="A28:A3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2015-10-13T13:47:31Z</cp:lastPrinted>
  <dcterms:created xsi:type="dcterms:W3CDTF">2007-12-13T08:11:03Z</dcterms:created>
  <dcterms:modified xsi:type="dcterms:W3CDTF">2015-11-27T12:34:08Z</dcterms:modified>
  <cp:category/>
  <cp:version/>
  <cp:contentType/>
  <cp:contentStatus/>
</cp:coreProperties>
</file>